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465" activeTab="0"/>
  </bookViews>
  <sheets>
    <sheet name="COL (2)" sheetId="1" r:id="rId1"/>
    <sheet name="Sheet1" sheetId="2" state="hidden" r:id="rId2"/>
  </sheets>
  <definedNames>
    <definedName name="HTML_CodePage" hidden="1">1252</definedName>
    <definedName name="HTML_Control" localSheetId="0" hidden="1">{"'COL'!$A$3:$D$38"}</definedName>
    <definedName name="HTML_Control" hidden="1">{"'COL'!$A$3:$D$38"}</definedName>
    <definedName name="HTML_Description" hidden="1">"Simple Cost fo Light Tool"</definedName>
    <definedName name="HTML_Email" hidden="1">""</definedName>
    <definedName name="HTML_Header" hidden="1">"COL"</definedName>
    <definedName name="HTML_LastUpdate" hidden="1">"4/3/01"</definedName>
    <definedName name="HTML_LineAfter" hidden="1">FALSE</definedName>
    <definedName name="HTML_LineBefore" hidden="1">FALSE</definedName>
    <definedName name="HTML_Name" hidden="1">"Sri Rahm"</definedName>
    <definedName name="HTML_OBDlg2" hidden="1">TRUE</definedName>
    <definedName name="HTML_OBDlg4" hidden="1">TRUE</definedName>
    <definedName name="HTML_OS" hidden="1">0</definedName>
    <definedName name="HTML_PathFile" hidden="1">"Q:\institute\Rahm\COL\COLL.html.htm"</definedName>
    <definedName name="HTML_Title" hidden="1">"COL_Lite3"</definedName>
    <definedName name="TABLE" localSheetId="0">'COL (2)'!$C$1:$C$1</definedName>
    <definedName name="TABLE_2" localSheetId="0">'COL (2)'!$C$1:$C$1</definedName>
    <definedName name="TABLE_3" localSheetId="0">'COL (2)'!$C$1:$C$1</definedName>
  </definedNames>
  <calcPr fullCalcOnLoad="1"/>
</workbook>
</file>

<file path=xl/comments1.xml><?xml version="1.0" encoding="utf-8"?>
<comments xmlns="http://schemas.openxmlformats.org/spreadsheetml/2006/main">
  <authors>
    <author>Sri Rahm</author>
  </authors>
  <commentList>
    <comment ref="B16" authorId="0">
      <text>
        <r>
          <rPr>
            <sz val="8"/>
            <rFont val="Tahoma"/>
            <family val="0"/>
          </rPr>
          <t xml:space="preserve">This calculation assumes that lamps are replaced as they fail.
</t>
        </r>
      </text>
    </comment>
    <comment ref="B15" authorId="0">
      <text>
        <r>
          <rPr>
            <sz val="8"/>
            <rFont val="Tahoma"/>
            <family val="2"/>
          </rPr>
          <t>Wherever possible, use the rated life corresponding to the number of hours per start.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sz val="8"/>
            <rFont val="Tahoma"/>
            <family val="0"/>
          </rPr>
          <t xml:space="preserve">For fluorescent fixtures use the ballast input watts as specified by the manufacturer; for HID lamps you could approximate to lamp watts +15% but it is best to get the actual number from the fixture or ballast manufacturer.
</t>
        </r>
      </text>
    </comment>
    <comment ref="B35" authorId="0">
      <text>
        <r>
          <rPr>
            <sz val="8"/>
            <rFont val="Tahoma"/>
            <family val="0"/>
          </rPr>
          <t xml:space="preserve">This assumes straight line mortality for lamps--a steady failure rate right from day one.  In actuality there will be fewer failures in the first few years, so that payback is faster than what this model calculates.
</t>
        </r>
      </text>
    </comment>
    <comment ref="B22" authorId="0">
      <text>
        <r>
          <rPr>
            <sz val="8"/>
            <rFont val="Tahoma"/>
            <family val="0"/>
          </rPr>
          <t xml:space="preserve">In addition to labor,capture here anything other than lamp and ballast cost: incidentals like sockets, wiring etc.
</t>
        </r>
      </text>
    </comment>
    <comment ref="B23" authorId="0">
      <text>
        <r>
          <rPr>
            <sz val="8"/>
            <rFont val="Tahoma"/>
            <family val="0"/>
          </rPr>
          <t>"Differential costs" subtracts the cost of the existing lamp type and ballast when calculating the investment needed.</t>
        </r>
      </text>
    </comment>
    <comment ref="B20" authorId="0">
      <text>
        <r>
          <rPr>
            <sz val="8"/>
            <rFont val="Tahoma"/>
            <family val="2"/>
          </rPr>
          <t xml:space="preserve">If the new lamps will operate on exising ballasts, no ballast change is needed.  You may simply put 0 as the price of the ballast.
</t>
        </r>
      </text>
    </comment>
  </commentList>
</comments>
</file>

<file path=xl/sharedStrings.xml><?xml version="1.0" encoding="utf-8"?>
<sst xmlns="http://schemas.openxmlformats.org/spreadsheetml/2006/main" count="59" uniqueCount="56">
  <si>
    <t>No. of lamps per fixture</t>
  </si>
  <si>
    <t>Ballast description</t>
  </si>
  <si>
    <t>Input watts per fixture</t>
  </si>
  <si>
    <t>Lamp designation</t>
  </si>
  <si>
    <t>Lamp rated life</t>
  </si>
  <si>
    <t>Labor cost to retrofit (per fixture)</t>
  </si>
  <si>
    <t>Total no. of lamps at site</t>
  </si>
  <si>
    <t>Total price of lamps</t>
  </si>
  <si>
    <t>Annual electricity costs</t>
  </si>
  <si>
    <t>No. of lamps replaced annually</t>
  </si>
  <si>
    <t>Annual cost of replacement lamps</t>
  </si>
  <si>
    <t>Labor costs for relamping</t>
  </si>
  <si>
    <t>Investment to upgrade site</t>
  </si>
  <si>
    <t>Existing</t>
  </si>
  <si>
    <t>Alternate 1</t>
  </si>
  <si>
    <t>Alternate 2</t>
  </si>
  <si>
    <t>Annual Operating Costs</t>
  </si>
  <si>
    <t>Lamp Information</t>
  </si>
  <si>
    <t>Ballast Information</t>
  </si>
  <si>
    <t>Investment Calculation</t>
  </si>
  <si>
    <t>Cost Calculation</t>
  </si>
  <si>
    <t>Savings Calculation</t>
  </si>
  <si>
    <t>Payback (years)</t>
  </si>
  <si>
    <t>No. of fixtures</t>
  </si>
  <si>
    <t>Annual Operating hrs.</t>
  </si>
  <si>
    <t>Total retrofit labor cost</t>
  </si>
  <si>
    <t>Prepared For:</t>
  </si>
  <si>
    <t>Date:</t>
  </si>
  <si>
    <t>Labor</t>
  </si>
  <si>
    <t>Lamps</t>
  </si>
  <si>
    <t>Energy</t>
  </si>
  <si>
    <t>Total</t>
  </si>
  <si>
    <t>No. of ballasts to be replaced</t>
  </si>
  <si>
    <t>Annual cost of light (avg.)</t>
  </si>
  <si>
    <t>Average Annual Savings</t>
  </si>
  <si>
    <t>Price of ballasts replaced</t>
  </si>
  <si>
    <r>
      <t xml:space="preserve">Simple </t>
    </r>
    <r>
      <rPr>
        <b/>
        <sz val="8"/>
        <rFont val="Arial"/>
        <family val="2"/>
      </rPr>
      <t>ROI</t>
    </r>
  </si>
  <si>
    <t>PER FIXTURE over lamp life</t>
  </si>
  <si>
    <t>per year</t>
  </si>
  <si>
    <t>Energy $ saved</t>
  </si>
  <si>
    <r>
      <t xml:space="preserve">Simple Cost of Light Analysis </t>
    </r>
    <r>
      <rPr>
        <b/>
        <sz val="16"/>
        <color indexed="17"/>
        <rFont val="Arial"/>
        <family val="2"/>
      </rPr>
      <t>(SCOLA)</t>
    </r>
  </si>
  <si>
    <t>Enter Data in Green Shaded Cells</t>
  </si>
  <si>
    <t xml:space="preserve"> </t>
  </si>
  <si>
    <t>Price of new fixture</t>
  </si>
  <si>
    <r>
      <t>Please Note:</t>
    </r>
    <r>
      <rPr>
        <sz val="8"/>
        <rFont val="Arial"/>
        <family val="2"/>
      </rPr>
      <t xml:space="preserve">  This Simple Cost of Light Analysis provides an estimate using "straight line" lamp mortality.  It ignores impact on A/C systems, environmental savings, benefits of group relamping and quality of light considerations. </t>
    </r>
  </si>
  <si>
    <t>Fluorescent</t>
  </si>
  <si>
    <t>150w led</t>
  </si>
  <si>
    <t>200w led</t>
  </si>
  <si>
    <t>Spot relamping labor cost (£ per lamp)</t>
  </si>
  <si>
    <t>Price per ballast (£)</t>
  </si>
  <si>
    <t>Savings over
existing system</t>
  </si>
  <si>
    <t>Address:</t>
  </si>
  <si>
    <t>Area Analized</t>
  </si>
  <si>
    <t>Additional Information</t>
  </si>
  <si>
    <t>Electricity cost (£ per kwh)</t>
  </si>
  <si>
    <t>Price per lamp (£)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</si>
</sst>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$&quot;#,##0.00"/>
    <numFmt numFmtId="174" formatCode="mmmm\ d\,\ yyyy"/>
    <numFmt numFmtId="175" formatCode="&quot;$&quot;#,##0"/>
    <numFmt numFmtId="176" formatCode="#,##0.0"/>
    <numFmt numFmtId="177" formatCode="#,##0.000"/>
    <numFmt numFmtId="178" formatCode="0.0_);[Red]\(0.0\)"/>
    <numFmt numFmtId="179" formatCode="&quot;£&quot;#,##0"/>
    <numFmt numFmtId="180" formatCode="&quot;£&quot;#,##0.00"/>
    <numFmt numFmtId="181" formatCode="&quot;£&quot;#,##0;[Red]&quot;£&quot;#,##0"/>
    <numFmt numFmtId="182" formatCode="&quot;£&quot;#,##0.00;[Red]&quot;£&quot;#,##0.00"/>
  </numFmts>
  <fonts count="5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name val="Tahoma"/>
      <family val="0"/>
    </font>
    <font>
      <b/>
      <u val="single"/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6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.5"/>
      <color indexed="8"/>
      <name val="Arial"/>
      <family val="2"/>
    </font>
    <font>
      <sz val="8.5"/>
      <color indexed="8"/>
      <name val="Arial"/>
      <family val="2"/>
    </font>
    <font>
      <sz val="6"/>
      <color indexed="8"/>
      <name val="Arial"/>
      <family val="2"/>
    </font>
    <font>
      <b/>
      <sz val="10.75"/>
      <color indexed="8"/>
      <name val="Arial"/>
      <family val="2"/>
    </font>
    <font>
      <sz val="3.9"/>
      <color indexed="8"/>
      <name val="Arial"/>
      <family val="2"/>
    </font>
    <font>
      <sz val="5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7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4" fillId="34" borderId="13" xfId="0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0" fontId="4" fillId="34" borderId="16" xfId="0" applyFont="1" applyFill="1" applyBorder="1" applyAlignment="1" applyProtection="1">
      <alignment horizontal="center"/>
      <protection locked="0"/>
    </xf>
    <xf numFmtId="0" fontId="7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4" fontId="4" fillId="33" borderId="21" xfId="0" applyNumberFormat="1" applyFont="1" applyFill="1" applyBorder="1" applyAlignment="1" applyProtection="1">
      <alignment horizontal="center"/>
      <protection/>
    </xf>
    <xf numFmtId="3" fontId="4" fillId="0" borderId="22" xfId="0" applyNumberFormat="1" applyFont="1" applyBorder="1" applyAlignment="1">
      <alignment horizontal="center"/>
    </xf>
    <xf numFmtId="175" fontId="4" fillId="0" borderId="23" xfId="0" applyNumberFormat="1" applyFont="1" applyBorder="1" applyAlignment="1">
      <alignment horizontal="center"/>
    </xf>
    <xf numFmtId="175" fontId="4" fillId="0" borderId="24" xfId="0" applyNumberFormat="1" applyFont="1" applyBorder="1" applyAlignment="1">
      <alignment horizontal="center"/>
    </xf>
    <xf numFmtId="175" fontId="4" fillId="0" borderId="25" xfId="0" applyNumberFormat="1" applyFont="1" applyBorder="1" applyAlignment="1">
      <alignment horizontal="center"/>
    </xf>
    <xf numFmtId="173" fontId="4" fillId="0" borderId="23" xfId="0" applyNumberFormat="1" applyFont="1" applyBorder="1" applyAlignment="1">
      <alignment horizontal="center"/>
    </xf>
    <xf numFmtId="175" fontId="4" fillId="33" borderId="26" xfId="0" applyNumberFormat="1" applyFont="1" applyFill="1" applyBorder="1" applyAlignment="1">
      <alignment horizontal="center"/>
    </xf>
    <xf numFmtId="175" fontId="4" fillId="33" borderId="27" xfId="0" applyNumberFormat="1" applyFont="1" applyFill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4" fillId="0" borderId="24" xfId="0" applyNumberFormat="1" applyFont="1" applyBorder="1" applyAlignment="1">
      <alignment horizontal="right"/>
    </xf>
    <xf numFmtId="1" fontId="4" fillId="0" borderId="25" xfId="0" applyNumberFormat="1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165" fontId="9" fillId="0" borderId="0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4" fillId="0" borderId="30" xfId="0" applyFont="1" applyBorder="1" applyAlignment="1">
      <alignment horizontal="right"/>
    </xf>
    <xf numFmtId="0" fontId="8" fillId="33" borderId="30" xfId="0" applyFont="1" applyFill="1" applyBorder="1" applyAlignment="1">
      <alignment horizontal="center"/>
    </xf>
    <xf numFmtId="0" fontId="4" fillId="0" borderId="30" xfId="0" applyFont="1" applyBorder="1" applyAlignment="1">
      <alignment horizontal="right" wrapText="1"/>
    </xf>
    <xf numFmtId="0" fontId="4" fillId="0" borderId="31" xfId="0" applyFont="1" applyBorder="1" applyAlignment="1">
      <alignment horizontal="right" wrapText="1"/>
    </xf>
    <xf numFmtId="0" fontId="0" fillId="35" borderId="0" xfId="0" applyFill="1" applyAlignment="1">
      <alignment/>
    </xf>
    <xf numFmtId="0" fontId="4" fillId="35" borderId="0" xfId="0" applyFont="1" applyFill="1" applyBorder="1" applyAlignment="1">
      <alignment horizontal="right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right"/>
    </xf>
    <xf numFmtId="0" fontId="4" fillId="33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/>
    </xf>
    <xf numFmtId="178" fontId="4" fillId="0" borderId="36" xfId="0" applyNumberFormat="1" applyFont="1" applyFill="1" applyBorder="1" applyAlignment="1">
      <alignment horizontal="center"/>
    </xf>
    <xf numFmtId="9" fontId="4" fillId="0" borderId="36" xfId="0" applyNumberFormat="1" applyFont="1" applyFill="1" applyBorder="1" applyAlignment="1">
      <alignment horizontal="center"/>
    </xf>
    <xf numFmtId="165" fontId="4" fillId="33" borderId="36" xfId="0" applyNumberFormat="1" applyFont="1" applyFill="1" applyBorder="1" applyAlignment="1">
      <alignment horizontal="center"/>
    </xf>
    <xf numFmtId="165" fontId="4" fillId="0" borderId="36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9" fillId="34" borderId="11" xfId="0" applyFont="1" applyFill="1" applyBorder="1" applyAlignment="1" applyProtection="1">
      <alignment horizontal="center"/>
      <protection locked="0"/>
    </xf>
    <xf numFmtId="0" fontId="9" fillId="34" borderId="12" xfId="0" applyFont="1" applyFill="1" applyBorder="1" applyAlignment="1" applyProtection="1">
      <alignment horizontal="center"/>
      <protection locked="0"/>
    </xf>
    <xf numFmtId="0" fontId="9" fillId="34" borderId="18" xfId="0" applyFont="1" applyFill="1" applyBorder="1" applyAlignment="1" applyProtection="1">
      <alignment horizontal="center"/>
      <protection locked="0"/>
    </xf>
    <xf numFmtId="179" fontId="4" fillId="0" borderId="23" xfId="0" applyNumberFormat="1" applyFont="1" applyBorder="1" applyAlignment="1">
      <alignment horizontal="right"/>
    </xf>
    <xf numFmtId="179" fontId="9" fillId="36" borderId="27" xfId="0" applyNumberFormat="1" applyFont="1" applyFill="1" applyBorder="1" applyAlignment="1">
      <alignment horizontal="right"/>
    </xf>
    <xf numFmtId="179" fontId="4" fillId="0" borderId="24" xfId="0" applyNumberFormat="1" applyFont="1" applyFill="1" applyBorder="1" applyAlignment="1">
      <alignment horizontal="center"/>
    </xf>
    <xf numFmtId="179" fontId="4" fillId="0" borderId="24" xfId="0" applyNumberFormat="1" applyFont="1" applyBorder="1" applyAlignment="1">
      <alignment horizontal="center"/>
    </xf>
    <xf numFmtId="179" fontId="4" fillId="0" borderId="37" xfId="0" applyNumberFormat="1" applyFont="1" applyBorder="1" applyAlignment="1" applyProtection="1">
      <alignment horizontal="center"/>
      <protection locked="0"/>
    </xf>
    <xf numFmtId="179" fontId="4" fillId="0" borderId="25" xfId="0" applyNumberFormat="1" applyFont="1" applyFill="1" applyBorder="1" applyAlignment="1">
      <alignment horizontal="center"/>
    </xf>
    <xf numFmtId="179" fontId="4" fillId="0" borderId="25" xfId="0" applyNumberFormat="1" applyFont="1" applyBorder="1" applyAlignment="1">
      <alignment horizontal="center"/>
    </xf>
    <xf numFmtId="179" fontId="4" fillId="0" borderId="38" xfId="0" applyNumberFormat="1" applyFont="1" applyBorder="1" applyAlignment="1" applyProtection="1">
      <alignment horizontal="center"/>
      <protection locked="0"/>
    </xf>
    <xf numFmtId="179" fontId="4" fillId="0" borderId="24" xfId="0" applyNumberFormat="1" applyFont="1" applyBorder="1" applyAlignment="1">
      <alignment horizontal="right"/>
    </xf>
    <xf numFmtId="179" fontId="9" fillId="36" borderId="37" xfId="0" applyNumberFormat="1" applyFont="1" applyFill="1" applyBorder="1" applyAlignment="1">
      <alignment horizontal="right"/>
    </xf>
    <xf numFmtId="179" fontId="9" fillId="36" borderId="38" xfId="0" applyNumberFormat="1" applyFont="1" applyFill="1" applyBorder="1" applyAlignment="1">
      <alignment horizontal="right"/>
    </xf>
    <xf numFmtId="179" fontId="4" fillId="0" borderId="25" xfId="0" applyNumberFormat="1" applyFont="1" applyBorder="1" applyAlignment="1">
      <alignment horizontal="right"/>
    </xf>
    <xf numFmtId="180" fontId="4" fillId="34" borderId="39" xfId="0" applyNumberFormat="1" applyFont="1" applyFill="1" applyBorder="1" applyAlignment="1" applyProtection="1">
      <alignment horizontal="center"/>
      <protection locked="0"/>
    </xf>
    <xf numFmtId="180" fontId="4" fillId="34" borderId="40" xfId="0" applyNumberFormat="1" applyFont="1" applyFill="1" applyBorder="1" applyAlignment="1" applyProtection="1">
      <alignment horizontal="center"/>
      <protection locked="0"/>
    </xf>
    <xf numFmtId="181" fontId="4" fillId="0" borderId="41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1" fillId="34" borderId="44" xfId="0" applyFont="1" applyFill="1" applyBorder="1" applyAlignment="1" applyProtection="1">
      <alignment horizontal="center"/>
      <protection locked="0"/>
    </xf>
    <xf numFmtId="174" fontId="1" fillId="34" borderId="45" xfId="0" applyNumberFormat="1" applyFont="1" applyFill="1" applyBorder="1" applyAlignment="1" applyProtection="1">
      <alignment horizontal="center"/>
      <protection locked="0"/>
    </xf>
    <xf numFmtId="0" fontId="0" fillId="35" borderId="0" xfId="0" applyFont="1" applyFill="1" applyBorder="1" applyAlignment="1">
      <alignment horizontal="right"/>
    </xf>
    <xf numFmtId="0" fontId="0" fillId="35" borderId="0" xfId="0" applyFill="1" applyBorder="1" applyAlignment="1">
      <alignment horizontal="right"/>
    </xf>
    <xf numFmtId="0" fontId="0" fillId="35" borderId="46" xfId="0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47" xfId="0" applyFont="1" applyBorder="1" applyAlignment="1">
      <alignment horizontal="right"/>
    </xf>
    <xf numFmtId="0" fontId="4" fillId="0" borderId="48" xfId="0" applyFont="1" applyBorder="1" applyAlignment="1">
      <alignment horizontal="right"/>
    </xf>
    <xf numFmtId="0" fontId="4" fillId="34" borderId="11" xfId="0" applyFont="1" applyFill="1" applyBorder="1" applyAlignment="1" applyProtection="1">
      <alignment horizontal="center"/>
      <protection locked="0"/>
    </xf>
    <xf numFmtId="0" fontId="4" fillId="34" borderId="18" xfId="0" applyFont="1" applyFill="1" applyBorder="1" applyAlignment="1" applyProtection="1">
      <alignment horizontal="center"/>
      <protection locked="0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77" fontId="4" fillId="34" borderId="20" xfId="0" applyNumberFormat="1" applyFont="1" applyFill="1" applyBorder="1" applyAlignment="1" applyProtection="1">
      <alignment horizontal="center"/>
      <protection locked="0"/>
    </xf>
    <xf numFmtId="177" fontId="4" fillId="34" borderId="38" xfId="0" applyNumberFormat="1" applyFont="1" applyFill="1" applyBorder="1" applyAlignment="1" applyProtection="1">
      <alignment horizontal="center"/>
      <protection locked="0"/>
    </xf>
    <xf numFmtId="0" fontId="8" fillId="33" borderId="20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181" fontId="4" fillId="0" borderId="4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indexed="23"/>
        </patternFill>
      </fill>
    </dxf>
    <dxf>
      <font>
        <color indexed="47"/>
      </font>
    </dxf>
    <dxf>
      <font>
        <b val="0"/>
        <i val="0"/>
        <u val="none"/>
        <color indexed="23"/>
      </font>
      <fill>
        <patternFill>
          <bgColor indexed="23"/>
        </patternFill>
      </fill>
    </dxf>
    <dxf>
      <font>
        <b val="0"/>
        <i val="0"/>
        <u val="none"/>
        <strike val="0"/>
        <color indexed="23"/>
      </font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Annualized Operating Costs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25125"/>
          <c:w val="0.688"/>
          <c:h val="0.6845"/>
        </c:manualLayout>
      </c:layout>
      <c:barChart>
        <c:barDir val="col"/>
        <c:grouping val="stacked"/>
        <c:varyColors val="0"/>
        <c:ser>
          <c:idx val="0"/>
          <c:order val="0"/>
          <c:tx>
            <c:v>Energy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Sheet1!$B$3:$D$3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'COL (2)'!$C$31:$E$31</c:f>
              <c:numCache/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Labor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Sheet1!$B$3:$D$3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'COL (2)'!$C$34:$E$34</c:f>
              <c:numCache/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Lamps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Sheet1!$B$3:$D$3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'COL (2)'!$C$33:$E$33</c:f>
              <c:numCache/>
            </c:numRef>
          </c:val>
        </c:ser>
        <c:overlap val="100"/>
        <c:axId val="15203910"/>
        <c:axId val="2617463"/>
      </c:barChart>
      <c:catAx>
        <c:axId val="1520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7463"/>
        <c:crosses val="autoZero"/>
        <c:auto val="1"/>
        <c:lblOffset val="100"/>
        <c:tickLblSkip val="1"/>
        <c:noMultiLvlLbl val="0"/>
      </c:catAx>
      <c:valAx>
        <c:axId val="2617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39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25"/>
          <c:y val="0.32525"/>
          <c:w val="0.175"/>
          <c:h val="0.2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0</xdr:rowOff>
    </xdr:from>
    <xdr:to>
      <xdr:col>8</xdr:col>
      <xdr:colOff>0</xdr:colOff>
      <xdr:row>29</xdr:row>
      <xdr:rowOff>133350</xdr:rowOff>
    </xdr:to>
    <xdr:graphicFrame>
      <xdr:nvGraphicFramePr>
        <xdr:cNvPr id="1" name="Chart 6"/>
        <xdr:cNvGraphicFramePr/>
      </xdr:nvGraphicFramePr>
      <xdr:xfrm>
        <a:off x="4286250" y="2800350"/>
        <a:ext cx="27527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28575</xdr:colOff>
      <xdr:row>22</xdr:row>
      <xdr:rowOff>9525</xdr:rowOff>
    </xdr:from>
    <xdr:to>
      <xdr:col>3</xdr:col>
      <xdr:colOff>542925</xdr:colOff>
      <xdr:row>22</xdr:row>
      <xdr:rowOff>171450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3971925"/>
          <a:ext cx="1295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22</xdr:row>
      <xdr:rowOff>9525</xdr:rowOff>
    </xdr:from>
    <xdr:to>
      <xdr:col>4</xdr:col>
      <xdr:colOff>752475</xdr:colOff>
      <xdr:row>22</xdr:row>
      <xdr:rowOff>171450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3971925"/>
          <a:ext cx="1114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142875</xdr:rowOff>
    </xdr:from>
    <xdr:to>
      <xdr:col>1</xdr:col>
      <xdr:colOff>1428750</xdr:colOff>
      <xdr:row>4</xdr:row>
      <xdr:rowOff>38100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142875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46"/>
  <sheetViews>
    <sheetView tabSelected="1" zoomScale="130" zoomScaleNormal="130" zoomScalePageLayoutView="0" workbookViewId="0" topLeftCell="A13">
      <selection activeCell="H10" sqref="H10"/>
    </sheetView>
  </sheetViews>
  <sheetFormatPr defaultColWidth="9.140625" defaultRowHeight="12.75"/>
  <cols>
    <col min="1" max="1" width="1.421875" style="0" customWidth="1"/>
    <col min="2" max="2" width="27.7109375" style="0" bestFit="1" customWidth="1"/>
    <col min="3" max="5" width="11.7109375" style="0" customWidth="1"/>
    <col min="6" max="6" width="20.140625" style="0" customWidth="1"/>
    <col min="7" max="7" width="12.00390625" style="0" customWidth="1"/>
  </cols>
  <sheetData>
    <row r="1" spans="1:8" ht="24" customHeight="1">
      <c r="A1" s="48"/>
      <c r="B1" s="48"/>
      <c r="C1" s="87" t="s">
        <v>40</v>
      </c>
      <c r="D1" s="87"/>
      <c r="E1" s="87"/>
      <c r="F1" s="87"/>
      <c r="G1" s="87"/>
      <c r="H1" s="87"/>
    </row>
    <row r="2" spans="1:9" ht="13.5" customHeight="1">
      <c r="A2" s="48"/>
      <c r="B2" s="48"/>
      <c r="C2" s="85" t="s">
        <v>26</v>
      </c>
      <c r="D2" s="85"/>
      <c r="E2" s="82"/>
      <c r="F2" s="82"/>
      <c r="G2" s="82"/>
      <c r="H2" s="82"/>
      <c r="I2" s="36"/>
    </row>
    <row r="3" spans="1:9" ht="13.5" customHeight="1">
      <c r="A3" s="48"/>
      <c r="B3" s="48"/>
      <c r="C3" s="84" t="s">
        <v>51</v>
      </c>
      <c r="D3" s="85"/>
      <c r="E3" s="82"/>
      <c r="F3" s="82"/>
      <c r="G3" s="82"/>
      <c r="H3" s="82"/>
      <c r="I3" s="37"/>
    </row>
    <row r="4" spans="1:9" ht="13.5" customHeight="1">
      <c r="A4" s="48"/>
      <c r="B4" s="48"/>
      <c r="C4" s="84" t="s">
        <v>52</v>
      </c>
      <c r="D4" s="85"/>
      <c r="E4" s="82"/>
      <c r="F4" s="82"/>
      <c r="G4" s="82"/>
      <c r="H4" s="82"/>
      <c r="I4" s="38"/>
    </row>
    <row r="5" spans="1:9" ht="13.5" customHeight="1">
      <c r="A5" s="48"/>
      <c r="B5" s="60" t="s">
        <v>41</v>
      </c>
      <c r="C5" s="84" t="s">
        <v>53</v>
      </c>
      <c r="D5" s="85"/>
      <c r="E5" s="82" t="s">
        <v>42</v>
      </c>
      <c r="F5" s="82"/>
      <c r="G5" s="82"/>
      <c r="H5" s="82"/>
      <c r="I5" s="39"/>
    </row>
    <row r="6" spans="1:9" ht="13.5" customHeight="1" thickBot="1">
      <c r="A6" s="48"/>
      <c r="B6" s="48"/>
      <c r="C6" s="86" t="s">
        <v>27</v>
      </c>
      <c r="D6" s="85"/>
      <c r="E6" s="83" t="s">
        <v>42</v>
      </c>
      <c r="F6" s="83"/>
      <c r="G6" s="83"/>
      <c r="H6" s="83"/>
      <c r="I6" s="40"/>
    </row>
    <row r="7" spans="2:8" ht="13.5" thickBot="1">
      <c r="B7" s="90" t="s">
        <v>24</v>
      </c>
      <c r="C7" s="91"/>
      <c r="D7" s="92">
        <v>1880</v>
      </c>
      <c r="E7" s="93"/>
      <c r="F7" s="79" t="s">
        <v>21</v>
      </c>
      <c r="G7" s="80"/>
      <c r="H7" s="81"/>
    </row>
    <row r="8" spans="2:8" ht="13.5" thickBot="1">
      <c r="B8" s="104" t="s">
        <v>54</v>
      </c>
      <c r="C8" s="105"/>
      <c r="D8" s="98">
        <v>0.11</v>
      </c>
      <c r="E8" s="99"/>
      <c r="F8" s="94" t="s">
        <v>50</v>
      </c>
      <c r="G8" s="54" t="s">
        <v>14</v>
      </c>
      <c r="H8" s="54" t="s">
        <v>15</v>
      </c>
    </row>
    <row r="9" spans="2:8" ht="13.5" thickBot="1">
      <c r="B9" s="49"/>
      <c r="C9" s="50"/>
      <c r="D9" s="51"/>
      <c r="E9" s="51"/>
      <c r="F9" s="95"/>
      <c r="G9" s="55" t="str">
        <f>IF(D11="","",D11)</f>
        <v>150w led</v>
      </c>
      <c r="H9" s="55" t="str">
        <f>IF(E11="","",E11)</f>
        <v>200w led</v>
      </c>
    </row>
    <row r="10" spans="2:8" s="4" customFormat="1" ht="13.5" thickBot="1">
      <c r="B10" s="10" t="s">
        <v>17</v>
      </c>
      <c r="C10" s="11" t="s">
        <v>13</v>
      </c>
      <c r="D10" s="12" t="s">
        <v>14</v>
      </c>
      <c r="E10" s="41" t="s">
        <v>15</v>
      </c>
      <c r="F10" s="35" t="s">
        <v>34</v>
      </c>
      <c r="G10" s="106">
        <f>IF(D35=0,"",$C$35-D35)</f>
        <v>3604.9376</v>
      </c>
      <c r="H10" s="106">
        <f>IF(E35=0,"",$C$35-E35)</f>
        <v>3480.8576000000003</v>
      </c>
    </row>
    <row r="11" spans="2:8" ht="13.5" thickBot="1">
      <c r="B11" s="21" t="s">
        <v>3</v>
      </c>
      <c r="C11" s="61" t="s">
        <v>45</v>
      </c>
      <c r="D11" s="62" t="s">
        <v>46</v>
      </c>
      <c r="E11" s="63" t="s">
        <v>47</v>
      </c>
      <c r="F11" s="44" t="s">
        <v>22</v>
      </c>
      <c r="G11" s="56">
        <f>IF(OR(G10="",D29=0),"",D29/G10)</f>
        <v>2.9091765693808407</v>
      </c>
      <c r="H11" s="56">
        <f>IF(OR(H10="",E29=0),"",E29/H10)</f>
        <v>3.0204625434835366</v>
      </c>
    </row>
    <row r="12" spans="2:8" ht="12.75">
      <c r="B12" s="21" t="s">
        <v>23</v>
      </c>
      <c r="C12" s="13">
        <v>88</v>
      </c>
      <c r="D12" s="14">
        <v>44</v>
      </c>
      <c r="E12" s="15">
        <v>36</v>
      </c>
      <c r="F12" s="44" t="s">
        <v>36</v>
      </c>
      <c r="G12" s="57">
        <f>IF(OR(G10="",D29=0),"",G10/D29)</f>
        <v>0.34373987833018665</v>
      </c>
      <c r="H12" s="57">
        <f>IF(OR(H10="",E29=0),"",H10/E29)</f>
        <v>0.33107512031805825</v>
      </c>
    </row>
    <row r="13" spans="2:8" ht="12.75">
      <c r="B13" s="21" t="s">
        <v>0</v>
      </c>
      <c r="C13" s="13">
        <v>2</v>
      </c>
      <c r="D13" s="14">
        <v>1</v>
      </c>
      <c r="E13" s="15">
        <v>1</v>
      </c>
      <c r="F13" s="45" t="s">
        <v>39</v>
      </c>
      <c r="G13" s="58"/>
      <c r="H13" s="58"/>
    </row>
    <row r="14" spans="2:8" ht="22.5">
      <c r="B14" s="21" t="s">
        <v>55</v>
      </c>
      <c r="C14" s="13">
        <v>2.65</v>
      </c>
      <c r="D14" s="14"/>
      <c r="E14" s="15"/>
      <c r="F14" s="46" t="s">
        <v>37</v>
      </c>
      <c r="G14" s="59">
        <f>IF(OR(G15="",D15=""),"",(G15*D15/$D$7)/D12)</f>
      </c>
      <c r="H14" s="59">
        <f>IF(OR(H15="",E15=""),"",(H15*E15/$D$7)/E12)</f>
      </c>
    </row>
    <row r="15" spans="2:8" ht="13.5" thickBot="1">
      <c r="B15" s="21" t="s">
        <v>4</v>
      </c>
      <c r="C15" s="13">
        <v>6000</v>
      </c>
      <c r="D15" s="14"/>
      <c r="E15" s="15"/>
      <c r="F15" s="47" t="s">
        <v>38</v>
      </c>
      <c r="G15" s="78">
        <f>IF(D31=0,"",$C$31-D31)</f>
        <v>1728.848</v>
      </c>
      <c r="H15" s="78">
        <f>IF(E31=0,"",$C$31-E31)</f>
        <v>1604.768</v>
      </c>
    </row>
    <row r="16" spans="2:6" ht="13.5" thickBot="1">
      <c r="B16" s="22" t="s">
        <v>48</v>
      </c>
      <c r="C16" s="13">
        <v>31.37</v>
      </c>
      <c r="D16" s="14"/>
      <c r="E16" s="15"/>
      <c r="F16" s="2"/>
    </row>
    <row r="17" spans="2:6" s="6" customFormat="1" ht="13.5" thickBot="1">
      <c r="B17" s="17" t="s">
        <v>18</v>
      </c>
      <c r="C17" s="52"/>
      <c r="D17" s="19"/>
      <c r="E17" s="20"/>
      <c r="F17" s="5"/>
    </row>
    <row r="18" spans="2:6" ht="12.75">
      <c r="B18" s="21" t="s">
        <v>1</v>
      </c>
      <c r="C18" s="16"/>
      <c r="D18" s="53"/>
      <c r="E18" s="15"/>
      <c r="F18" s="2"/>
    </row>
    <row r="19" spans="2:6" ht="12.75">
      <c r="B19" s="21" t="s">
        <v>32</v>
      </c>
      <c r="C19" s="16"/>
      <c r="D19" s="53"/>
      <c r="E19" s="15"/>
      <c r="F19" s="2"/>
    </row>
    <row r="20" spans="2:6" ht="12.75">
      <c r="B20" s="21" t="s">
        <v>49</v>
      </c>
      <c r="C20" s="16"/>
      <c r="D20" s="53"/>
      <c r="E20" s="15"/>
      <c r="F20" s="2"/>
    </row>
    <row r="21" spans="2:6" ht="12.75">
      <c r="B21" s="21" t="s">
        <v>2</v>
      </c>
      <c r="C21" s="16">
        <v>170</v>
      </c>
      <c r="D21" s="53">
        <v>150</v>
      </c>
      <c r="E21" s="15">
        <v>200</v>
      </c>
      <c r="F21" s="2"/>
    </row>
    <row r="22" spans="2:6" ht="13.5" thickBot="1">
      <c r="B22" s="22" t="s">
        <v>5</v>
      </c>
      <c r="C22" s="23"/>
      <c r="D22" s="76">
        <v>111.17</v>
      </c>
      <c r="E22" s="77">
        <v>129.31</v>
      </c>
      <c r="F22" s="2"/>
    </row>
    <row r="23" spans="2:6" s="6" customFormat="1" ht="13.5" thickBot="1">
      <c r="B23" s="17" t="s">
        <v>19</v>
      </c>
      <c r="C23" s="18"/>
      <c r="D23" s="19"/>
      <c r="E23" s="20"/>
      <c r="F23" s="5"/>
    </row>
    <row r="24" spans="2:6" ht="12.75">
      <c r="B24" s="21" t="s">
        <v>6</v>
      </c>
      <c r="C24" s="24">
        <f>C12*C13</f>
        <v>176</v>
      </c>
      <c r="D24" s="24">
        <f>D12*D13</f>
        <v>44</v>
      </c>
      <c r="E24" s="24">
        <f>E12*E13</f>
        <v>36</v>
      </c>
      <c r="F24" s="2"/>
    </row>
    <row r="25" spans="2:6" ht="12.75">
      <c r="B25" s="21" t="s">
        <v>7</v>
      </c>
      <c r="C25" s="25"/>
      <c r="D25" s="26">
        <f>D24*D14</f>
        <v>0</v>
      </c>
      <c r="E25" s="27">
        <f>E24*E14</f>
        <v>0</v>
      </c>
      <c r="F25" s="2"/>
    </row>
    <row r="26" spans="2:6" ht="12.75">
      <c r="B26" s="21" t="s">
        <v>35</v>
      </c>
      <c r="C26" s="28">
        <f>C19*C20</f>
        <v>0</v>
      </c>
      <c r="D26" s="26">
        <f>D19*D20</f>
        <v>0</v>
      </c>
      <c r="E26" s="27">
        <f>E19*E20</f>
        <v>0</v>
      </c>
      <c r="F26" s="2"/>
    </row>
    <row r="27" spans="2:6" ht="12.75">
      <c r="B27" s="21" t="s">
        <v>43</v>
      </c>
      <c r="C27" s="28"/>
      <c r="D27" s="66">
        <v>127.18</v>
      </c>
      <c r="E27" s="69">
        <v>162.74</v>
      </c>
      <c r="F27" s="2"/>
    </row>
    <row r="28" spans="2:6" ht="12.75">
      <c r="B28" s="21" t="s">
        <v>25</v>
      </c>
      <c r="C28" s="29">
        <f>C22*C12</f>
        <v>0</v>
      </c>
      <c r="D28" s="67">
        <f>D22*D12</f>
        <v>4891.4800000000005</v>
      </c>
      <c r="E28" s="70">
        <f>E22*E12</f>
        <v>4655.16</v>
      </c>
      <c r="F28" s="2"/>
    </row>
    <row r="29" spans="2:6" ht="13.5" thickBot="1">
      <c r="B29" s="22" t="s">
        <v>12</v>
      </c>
      <c r="C29" s="30">
        <f>C28+C26+C25</f>
        <v>0</v>
      </c>
      <c r="D29" s="68">
        <f>D28+D26+D27*D12</f>
        <v>10487.400000000001</v>
      </c>
      <c r="E29" s="71">
        <f>E28+E26+E27*E12</f>
        <v>10513.8</v>
      </c>
      <c r="F29" s="2"/>
    </row>
    <row r="30" spans="2:6" ht="13.5" thickBot="1">
      <c r="B30" s="17" t="s">
        <v>20</v>
      </c>
      <c r="C30" s="100" t="s">
        <v>16</v>
      </c>
      <c r="D30" s="101"/>
      <c r="E30" s="102"/>
      <c r="F30" s="2"/>
    </row>
    <row r="31" spans="2:8" s="6" customFormat="1" ht="12.75">
      <c r="B31" s="21" t="s">
        <v>8</v>
      </c>
      <c r="C31" s="64">
        <f>C21*C12*$D$7*$D$8/1000</f>
        <v>3093.728</v>
      </c>
      <c r="D31" s="72">
        <f>D21*D12*$D$7*$D$8/1000</f>
        <v>1364.88</v>
      </c>
      <c r="E31" s="75">
        <f>E21*E12*$D$7*$D$8/1000</f>
        <v>1488.96</v>
      </c>
      <c r="F31" s="88" t="s">
        <v>44</v>
      </c>
      <c r="G31" s="89"/>
      <c r="H31" s="89"/>
    </row>
    <row r="32" spans="2:8" ht="12.75" customHeight="1">
      <c r="B32" s="21" t="s">
        <v>9</v>
      </c>
      <c r="C32" s="31">
        <f>IF(C15=0,0,C24*$D$7/C15)</f>
        <v>55.14666666666667</v>
      </c>
      <c r="D32" s="32">
        <v>0</v>
      </c>
      <c r="E32" s="33">
        <f>IF(E15=0,0,E24*$D$7/E15)</f>
        <v>0</v>
      </c>
      <c r="F32" s="88"/>
      <c r="G32" s="89"/>
      <c r="H32" s="89"/>
    </row>
    <row r="33" spans="2:9" ht="12.75" customHeight="1">
      <c r="B33" s="21" t="s">
        <v>10</v>
      </c>
      <c r="C33" s="64">
        <f>C32*C14</f>
        <v>146.13866666666667</v>
      </c>
      <c r="D33" s="72">
        <f>D32*D14</f>
        <v>0</v>
      </c>
      <c r="E33" s="75">
        <f>E32*E14</f>
        <v>0</v>
      </c>
      <c r="F33" s="88"/>
      <c r="G33" s="89"/>
      <c r="H33" s="89"/>
      <c r="I33" s="9"/>
    </row>
    <row r="34" spans="2:9" ht="12.75">
      <c r="B34" s="21" t="s">
        <v>11</v>
      </c>
      <c r="C34" s="64">
        <f>C32*C16</f>
        <v>1729.9509333333335</v>
      </c>
      <c r="D34" s="72">
        <f>D32*D16</f>
        <v>0</v>
      </c>
      <c r="E34" s="75">
        <f>E32*E16</f>
        <v>0</v>
      </c>
      <c r="F34" s="88"/>
      <c r="G34" s="89"/>
      <c r="H34" s="89"/>
      <c r="I34" s="9"/>
    </row>
    <row r="35" spans="2:9" ht="13.5" thickBot="1">
      <c r="B35" s="34" t="s">
        <v>33</v>
      </c>
      <c r="C35" s="65">
        <f>C31+C33+C34</f>
        <v>4969.8176</v>
      </c>
      <c r="D35" s="73">
        <f>D31+D33+D34</f>
        <v>1364.88</v>
      </c>
      <c r="E35" s="74">
        <f>E31+E33+E34</f>
        <v>1488.96</v>
      </c>
      <c r="F35" s="88"/>
      <c r="G35" s="89"/>
      <c r="H35" s="89"/>
      <c r="I35" s="9"/>
    </row>
    <row r="36" spans="2:9" ht="12.75">
      <c r="B36" s="42"/>
      <c r="C36" s="103"/>
      <c r="D36" s="103"/>
      <c r="E36" s="103"/>
      <c r="F36" s="43"/>
      <c r="G36" s="43"/>
      <c r="H36" s="43"/>
      <c r="I36" s="9"/>
    </row>
    <row r="37" spans="2:6" s="6" customFormat="1" ht="15.75" customHeight="1">
      <c r="B37" s="96"/>
      <c r="C37" s="97"/>
      <c r="D37" s="36"/>
      <c r="E37" s="36"/>
      <c r="F37" s="5"/>
    </row>
    <row r="38" spans="2:5" s="3" customFormat="1" ht="15">
      <c r="B38" s="96"/>
      <c r="C38" s="97"/>
      <c r="D38" s="37"/>
      <c r="E38" s="37"/>
    </row>
    <row r="39" spans="2:5" s="3" customFormat="1" ht="15">
      <c r="B39" s="96"/>
      <c r="C39" s="97"/>
      <c r="D39" s="38"/>
      <c r="E39" s="38"/>
    </row>
    <row r="40" spans="2:3" s="3" customFormat="1" ht="15">
      <c r="B40" s="96"/>
      <c r="C40" s="97"/>
    </row>
    <row r="41" spans="2:5" s="3" customFormat="1" ht="15">
      <c r="B41" s="96"/>
      <c r="C41" s="97"/>
      <c r="D41" s="40"/>
      <c r="E41" s="40"/>
    </row>
    <row r="42" spans="2:5" s="3" customFormat="1" ht="15">
      <c r="B42" s="96"/>
      <c r="C42" s="97"/>
      <c r="D42" s="39"/>
      <c r="E42" s="39"/>
    </row>
    <row r="43" s="3" customFormat="1" ht="15"/>
    <row r="44" ht="45.75" customHeight="1"/>
    <row r="45" ht="12.75">
      <c r="B45" s="1"/>
    </row>
    <row r="46" ht="12.75">
      <c r="B46" s="1"/>
    </row>
  </sheetData>
  <sheetProtection/>
  <mergeCells count="26">
    <mergeCell ref="B41:C41"/>
    <mergeCell ref="B42:C42"/>
    <mergeCell ref="D8:E8"/>
    <mergeCell ref="C30:E30"/>
    <mergeCell ref="C36:E36"/>
    <mergeCell ref="B37:C37"/>
    <mergeCell ref="B38:C38"/>
    <mergeCell ref="B39:C39"/>
    <mergeCell ref="B40:C40"/>
    <mergeCell ref="B8:C8"/>
    <mergeCell ref="C2:D2"/>
    <mergeCell ref="C3:D3"/>
    <mergeCell ref="C1:H1"/>
    <mergeCell ref="F31:H35"/>
    <mergeCell ref="B7:C7"/>
    <mergeCell ref="D7:E7"/>
    <mergeCell ref="F8:F9"/>
    <mergeCell ref="E2:H2"/>
    <mergeCell ref="E3:H3"/>
    <mergeCell ref="E4:H4"/>
    <mergeCell ref="F7:H7"/>
    <mergeCell ref="E5:H5"/>
    <mergeCell ref="E6:H6"/>
    <mergeCell ref="C4:D4"/>
    <mergeCell ref="C5:D5"/>
    <mergeCell ref="C6:D6"/>
  </mergeCells>
  <conditionalFormatting sqref="C24:E29">
    <cfRule type="cellIs" priority="1" dxfId="2" operator="equal" stopIfTrue="1">
      <formula>0</formula>
    </cfRule>
  </conditionalFormatting>
  <conditionalFormatting sqref="C31:E34">
    <cfRule type="cellIs" priority="2" dxfId="2" operator="equal" stopIfTrue="1">
      <formula>0</formula>
    </cfRule>
  </conditionalFormatting>
  <conditionalFormatting sqref="C35:E35">
    <cfRule type="cellIs" priority="3" dxfId="1" operator="equal" stopIfTrue="1">
      <formula>0</formula>
    </cfRule>
  </conditionalFormatting>
  <conditionalFormatting sqref="G10:H14">
    <cfRule type="cellIs" priority="4" dxfId="0" operator="equal" stopIfTrue="1">
      <formula>""""""</formula>
    </cfRule>
  </conditionalFormatting>
  <dataValidations count="2">
    <dataValidation errorStyle="information" type="decimal" allowBlank="1" showInputMessage="1" showErrorMessage="1" errorTitle="Energy Cost Alert" error="$ per kWh is typically between .04 and .20.&#10;Please make sure you have entered what you meant!&#10;" sqref="D8:E8">
      <formula1>0.04</formula1>
      <formula2>0.2</formula2>
    </dataValidation>
    <dataValidation errorStyle="information" type="whole" operator="lessThan" allowBlank="1" showInputMessage="1" showErrorMessage="1" errorTitle="Annual Operating Hours" error="There are 8760 hours in one year!" sqref="D7:E7">
      <formula1>8760</formula1>
    </dataValidation>
  </dataValidations>
  <printOptions/>
  <pageMargins left="0.78" right="0.36" top="0.33" bottom="0.46" header="0.3" footer="0.5"/>
  <pageSetup horizontalDpi="600" verticalDpi="600" orientation="landscape" scale="11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3:D7"/>
  <sheetViews>
    <sheetView zoomScalePageLayoutView="0" workbookViewId="0" topLeftCell="A1">
      <selection activeCell="B3" sqref="B3:D3"/>
    </sheetView>
  </sheetViews>
  <sheetFormatPr defaultColWidth="9.140625" defaultRowHeight="12.75"/>
  <sheetData>
    <row r="3" spans="2:4" ht="12.75">
      <c r="B3" s="8" t="e">
        <f>#REF!</f>
        <v>#REF!</v>
      </c>
      <c r="C3" s="8" t="e">
        <f>#REF!</f>
        <v>#REF!</v>
      </c>
      <c r="D3" s="8" t="e">
        <f>#REF!</f>
        <v>#REF!</v>
      </c>
    </row>
    <row r="4" spans="1:4" ht="12.75">
      <c r="A4" t="s">
        <v>30</v>
      </c>
      <c r="B4" s="7" t="e">
        <f>#REF!</f>
        <v>#REF!</v>
      </c>
      <c r="C4" s="7" t="e">
        <f>#REF!</f>
        <v>#REF!</v>
      </c>
      <c r="D4" s="7" t="e">
        <f>#REF!</f>
        <v>#REF!</v>
      </c>
    </row>
    <row r="5" spans="1:4" ht="12.75">
      <c r="A5" t="s">
        <v>28</v>
      </c>
      <c r="B5" s="7" t="e">
        <f>#REF!</f>
        <v>#REF!</v>
      </c>
      <c r="C5" s="7" t="e">
        <f>#REF!</f>
        <v>#REF!</v>
      </c>
      <c r="D5" s="7" t="e">
        <f>#REF!</f>
        <v>#REF!</v>
      </c>
    </row>
    <row r="6" spans="1:4" ht="12.75">
      <c r="A6" t="s">
        <v>29</v>
      </c>
      <c r="B6" s="7" t="e">
        <f>#REF!</f>
        <v>#REF!</v>
      </c>
      <c r="C6" s="7" t="e">
        <f>#REF!</f>
        <v>#REF!</v>
      </c>
      <c r="D6" s="7" t="e">
        <f>#REF!</f>
        <v>#REF!</v>
      </c>
    </row>
    <row r="7" spans="1:4" ht="12.75">
      <c r="A7" t="s">
        <v>31</v>
      </c>
      <c r="B7" s="7" t="e">
        <f>SUM(B4:B6)</f>
        <v>#REF!</v>
      </c>
      <c r="C7" s="7" t="e">
        <f>SUM(C4:C6)</f>
        <v>#REF!</v>
      </c>
      <c r="D7" s="7" t="e">
        <f>SUM(D4:D6)</f>
        <v>#REF!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Mary Beth Gotti</Manager>
  <Company>General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Cost of Light spreadsheet</dc:title>
  <dc:subject/>
  <dc:creator>Sri Rahm</dc:creator>
  <cp:keywords/>
  <dc:description>Comments or suggestions?  Call Sri Rahm at (216) 266-3868 or e-mail sri.rahm@lighting.ge.com</dc:description>
  <cp:lastModifiedBy>Stuart</cp:lastModifiedBy>
  <cp:lastPrinted>2001-12-03T04:05:51Z</cp:lastPrinted>
  <dcterms:created xsi:type="dcterms:W3CDTF">2001-03-30T18:22:10Z</dcterms:created>
  <dcterms:modified xsi:type="dcterms:W3CDTF">2019-05-06T14:11:39Z</dcterms:modified>
  <cp:category/>
  <cp:version/>
  <cp:contentType/>
  <cp:contentStatus/>
</cp:coreProperties>
</file>